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685" yWindow="2685" windowWidth="17280" windowHeight="897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7" i="1"/>
  <c r="G67"/>
  <c r="F67"/>
  <c r="G65" l="1"/>
  <c r="F65"/>
  <c r="H65" s="1"/>
  <c r="C60"/>
  <c r="G51"/>
  <c r="F51"/>
  <c r="G76"/>
  <c r="G80" s="1"/>
  <c r="G75"/>
  <c r="G79" s="1"/>
  <c r="G74"/>
  <c r="G78" s="1"/>
  <c r="G73"/>
  <c r="G77" s="1"/>
  <c r="G63"/>
  <c r="F63"/>
  <c r="D62"/>
  <c r="G57"/>
  <c r="C54"/>
  <c r="D54" s="1"/>
  <c r="G47"/>
  <c r="F47"/>
  <c r="D46"/>
  <c r="D21"/>
  <c r="D7"/>
  <c r="C15"/>
  <c r="F16" s="1"/>
  <c r="G22"/>
  <c r="F22"/>
  <c r="G8"/>
  <c r="F8"/>
  <c r="C13"/>
  <c r="F14" s="1"/>
  <c r="G32"/>
  <c r="G36" s="1"/>
  <c r="G33"/>
  <c r="G37" s="1"/>
  <c r="G34"/>
  <c r="G38" s="1"/>
  <c r="G31"/>
  <c r="G35" s="1"/>
  <c r="F55" l="1"/>
  <c r="G55"/>
  <c r="H63"/>
  <c r="F57"/>
  <c r="H57" s="1"/>
  <c r="D56"/>
  <c r="H51"/>
  <c r="G82"/>
  <c r="F49" s="1"/>
  <c r="G81"/>
  <c r="H47"/>
  <c r="D15"/>
  <c r="D13"/>
  <c r="G14"/>
  <c r="H14" s="1"/>
  <c r="G39"/>
  <c r="C9" s="1"/>
  <c r="G10" s="1"/>
  <c r="H8"/>
  <c r="G40"/>
  <c r="D9" s="1"/>
  <c r="F10" s="1"/>
  <c r="G16"/>
  <c r="H16" s="1"/>
  <c r="H22"/>
  <c r="H10" l="1"/>
  <c r="H55"/>
  <c r="C17"/>
  <c r="F18" s="1"/>
  <c r="C19"/>
  <c r="F20" s="1"/>
  <c r="G49"/>
  <c r="C11"/>
  <c r="G12" s="1"/>
  <c r="G20" l="1"/>
  <c r="D19"/>
  <c r="G18"/>
  <c r="H18" s="1"/>
  <c r="D17"/>
  <c r="H49"/>
  <c r="G53"/>
  <c r="F53"/>
  <c r="D52"/>
  <c r="G59"/>
  <c r="F59"/>
  <c r="H59" s="1"/>
  <c r="D58"/>
  <c r="F61"/>
  <c r="D60"/>
  <c r="G61"/>
  <c r="H20"/>
  <c r="F12"/>
  <c r="F26" s="1"/>
  <c r="D11"/>
  <c r="G26" l="1"/>
  <c r="H26" s="1"/>
  <c r="H61"/>
  <c r="H53"/>
  <c r="H12"/>
  <c r="H68" l="1"/>
</calcChain>
</file>

<file path=xl/sharedStrings.xml><?xml version="1.0" encoding="utf-8"?>
<sst xmlns="http://schemas.openxmlformats.org/spreadsheetml/2006/main" count="94" uniqueCount="52">
  <si>
    <t>RELATÓRIO GLOBAL - Data: 01/07/2019</t>
  </si>
  <si>
    <t>Obra: 2019 - PAVIMENTAÇÃO DE VIAS</t>
  </si>
  <si>
    <t xml:space="preserve">Cliente: </t>
  </si>
  <si>
    <t xml:space="preserve">Endereço:   -  </t>
  </si>
  <si>
    <t>Item</t>
  </si>
  <si>
    <t>Descrição</t>
  </si>
  <si>
    <t>Un</t>
  </si>
  <si>
    <t>Material</t>
  </si>
  <si>
    <t>Mão-de-Obra</t>
  </si>
  <si>
    <t>Total</t>
  </si>
  <si>
    <t>99064 LOCAÇÃO DE PAVIMENTAÇÃO. AF_10/2018</t>
  </si>
  <si>
    <t>M</t>
  </si>
  <si>
    <t>92405 EXECUÇÃO DE VIA EM PISO INTERTRAVADO, COM BLOCO 16 FACES DE 22 X 11 CM, ESP
ESSURA 8 CM. AF_12/2015</t>
  </si>
  <si>
    <t>M2</t>
  </si>
  <si>
    <t>72948 COLCHAO DE AREIA PARA PAVIMENTACAO EM PARALELEPIPEDO OU BLOCOS DE CONCRETOI
NTERTRAVADOS</t>
  </si>
  <si>
    <t>M3</t>
  </si>
  <si>
    <t>92292 MEIO-FIO RETO-CONCRETO PRE-MOLDADO</t>
  </si>
  <si>
    <t>83693 CAIACAO EM MEIO FIO</t>
  </si>
  <si>
    <t>591006 REJUNTE MANUAL COM AREIA</t>
  </si>
  <si>
    <t>72971 COMPACTACAO DE PAVIMENTO POLIEDRICO</t>
  </si>
  <si>
    <t>665151 BOCA DE LOBO (0,60X1,00 M)</t>
  </si>
  <si>
    <t>UN</t>
  </si>
  <si>
    <t>Total do Orçamento</t>
  </si>
  <si>
    <t>MEMORIAL DO QUANTITATIVO DAS ÁREAS</t>
  </si>
  <si>
    <t>Embocaduras</t>
  </si>
  <si>
    <t>Qtde.</t>
  </si>
  <si>
    <t>Total (m²)</t>
  </si>
  <si>
    <t>Trecho 01</t>
  </si>
  <si>
    <t>Comp.</t>
  </si>
  <si>
    <t>Larg.</t>
  </si>
  <si>
    <t>Trecho 02</t>
  </si>
  <si>
    <t>Trecho 03</t>
  </si>
  <si>
    <t>Responsabilidade do município - Embocaduras (100%)</t>
  </si>
  <si>
    <t>Responsabilidade do município - Trecho 01 (30%)</t>
  </si>
  <si>
    <t>Responsabilidade do município - Trecho 02 (30%)</t>
  </si>
  <si>
    <t>Responsabilidade do município - Trecho 03 (30%)</t>
  </si>
  <si>
    <t>TOTAL DE RESPONSABILIDADE DO MUNICÍPIO</t>
  </si>
  <si>
    <t>TOTAL</t>
  </si>
  <si>
    <t>TRAVESSA LUIZ GAGO ESTEVES</t>
  </si>
  <si>
    <t>Qtde. Total</t>
  </si>
  <si>
    <t>Qtde. Município</t>
  </si>
  <si>
    <t>LOCAÇÃO DE PAVIMENTAÇÃO. AF_10/2018</t>
  </si>
  <si>
    <t>REJUNTE MANUAL COM AREIA</t>
  </si>
  <si>
    <t>COMPACTACAO DE PAVIMENTO POLIEDRICO</t>
  </si>
  <si>
    <t>BOCA DE LOBO (0,60X1,00 M)</t>
  </si>
  <si>
    <t>PLACA DE OBRA</t>
  </si>
  <si>
    <t>CAICÃO DE MEIO FIO</t>
  </si>
  <si>
    <t xml:space="preserve">MEIO-FIO RETO-CONCRETO PRE-MOLDADO </t>
  </si>
  <si>
    <t xml:space="preserve">COLCHAO DE AREIA 10 CM PARA  BLOCOS DE CONCRETO INTERTRAVADOS  </t>
  </si>
  <si>
    <t>EXECUÇÃO DE VIA EM PISO INTERTRAVADO, COM BLOCO 16 FACES DE 22 X 11 CM, ESP
ESSURA 8 CM. (mao de obra parte prefeitura)</t>
  </si>
  <si>
    <t>EXECUÇÃO DE VIA EM PISO INTERTRAVADO, COM BLOCO 16 FACES DE 22 X 11 CM, ESP
ESSURA 8 CM. ( material e mao de obra parte prefeitura)</t>
  </si>
  <si>
    <t>ENSAIO DE SOLO DE ENERGIA COMPACTADA</t>
  </si>
</sst>
</file>

<file path=xl/styles.xml><?xml version="1.0" encoding="utf-8"?>
<styleSheet xmlns="http://schemas.openxmlformats.org/spreadsheetml/2006/main">
  <numFmts count="1">
    <numFmt numFmtId="164" formatCode="###,###,##0.00"/>
  </numFmts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wrapText="1"/>
    </xf>
    <xf numFmtId="0" fontId="0" fillId="0" borderId="2" xfId="0" applyFill="1" applyBorder="1" applyAlignment="1"/>
    <xf numFmtId="164" fontId="0" fillId="0" borderId="2" xfId="0" applyNumberFormat="1" applyFill="1" applyBorder="1" applyAlignment="1"/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2" xfId="0" applyNumberFormat="1" applyFont="1" applyFill="1" applyBorder="1" applyAlignment="1"/>
    <xf numFmtId="164" fontId="0" fillId="0" borderId="0" xfId="0" applyNumberFormat="1"/>
    <xf numFmtId="16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topLeftCell="A42" workbookViewId="0">
      <selection activeCell="A44" sqref="A44:H68"/>
    </sheetView>
  </sheetViews>
  <sheetFormatPr defaultRowHeight="15"/>
  <cols>
    <col min="1" max="1" width="5.42578125" bestFit="1" customWidth="1"/>
    <col min="2" max="2" width="84.28515625" bestFit="1" customWidth="1"/>
    <col min="3" max="3" width="11.140625" bestFit="1" customWidth="1"/>
    <col min="4" max="4" width="14.5703125" bestFit="1" customWidth="1"/>
    <col min="5" max="5" width="7" customWidth="1"/>
    <col min="6" max="6" width="10" bestFit="1" customWidth="1"/>
    <col min="7" max="7" width="12.7109375" customWidth="1"/>
    <col min="8" max="8" width="10.85546875" customWidth="1"/>
  </cols>
  <sheetData>
    <row r="1" spans="1:8">
      <c r="A1" s="23" t="s">
        <v>0</v>
      </c>
      <c r="B1" s="23"/>
      <c r="C1" s="23"/>
      <c r="D1" s="23"/>
      <c r="E1" s="23"/>
      <c r="F1" s="23"/>
      <c r="G1" s="23"/>
      <c r="H1" s="23"/>
    </row>
    <row r="2" spans="1:8">
      <c r="A2" s="24" t="s">
        <v>1</v>
      </c>
      <c r="B2" s="24"/>
      <c r="C2" s="24"/>
      <c r="D2" s="24"/>
      <c r="E2" s="24"/>
      <c r="F2" s="24"/>
      <c r="G2" s="24"/>
      <c r="H2" s="24"/>
    </row>
    <row r="3" spans="1:8">
      <c r="A3" s="24" t="s">
        <v>2</v>
      </c>
      <c r="B3" s="24"/>
      <c r="C3" s="24"/>
      <c r="D3" s="24"/>
      <c r="E3" s="24"/>
      <c r="F3" s="24"/>
      <c r="G3" s="24"/>
      <c r="H3" s="24"/>
    </row>
    <row r="4" spans="1:8">
      <c r="A4" s="24" t="s">
        <v>3</v>
      </c>
      <c r="B4" s="24"/>
      <c r="C4" s="24"/>
      <c r="D4" s="24"/>
      <c r="E4" s="24"/>
      <c r="F4" s="24"/>
      <c r="G4" s="24"/>
      <c r="H4" s="24"/>
    </row>
    <row r="5" spans="1:8">
      <c r="A5" s="6" t="s">
        <v>4</v>
      </c>
      <c r="B5" s="6" t="s">
        <v>5</v>
      </c>
      <c r="C5" s="6" t="s">
        <v>39</v>
      </c>
      <c r="D5" s="6" t="s">
        <v>40</v>
      </c>
      <c r="E5" s="6" t="s">
        <v>6</v>
      </c>
      <c r="F5" s="6" t="s">
        <v>7</v>
      </c>
      <c r="G5" s="6" t="s">
        <v>8</v>
      </c>
      <c r="H5" s="6" t="s">
        <v>9</v>
      </c>
    </row>
    <row r="6" spans="1:8">
      <c r="A6" s="1">
        <v>1</v>
      </c>
      <c r="B6" s="7" t="s">
        <v>38</v>
      </c>
      <c r="C6" s="2"/>
      <c r="D6" s="2"/>
      <c r="E6" s="1"/>
      <c r="F6" s="2"/>
      <c r="G6" s="2"/>
      <c r="H6" s="2"/>
    </row>
    <row r="7" spans="1:8">
      <c r="A7" s="1"/>
      <c r="B7" s="1" t="s">
        <v>10</v>
      </c>
      <c r="C7" s="2">
        <v>246</v>
      </c>
      <c r="D7" s="2">
        <f>C7</f>
        <v>246</v>
      </c>
      <c r="E7" s="1" t="s">
        <v>11</v>
      </c>
      <c r="F7" s="2">
        <v>0.05</v>
      </c>
      <c r="G7" s="2">
        <v>0.6</v>
      </c>
      <c r="H7" s="2"/>
    </row>
    <row r="8" spans="1:8">
      <c r="A8" s="1"/>
      <c r="B8" s="1"/>
      <c r="C8" s="2"/>
      <c r="D8" s="2"/>
      <c r="E8" s="1"/>
      <c r="F8" s="2">
        <f>C7*F7</f>
        <v>12.3</v>
      </c>
      <c r="G8" s="2">
        <f>C7*G7</f>
        <v>147.6</v>
      </c>
      <c r="H8" s="2">
        <f>F8+G8</f>
        <v>159.9</v>
      </c>
    </row>
    <row r="9" spans="1:8" ht="30">
      <c r="A9" s="1"/>
      <c r="B9" s="3" t="s">
        <v>12</v>
      </c>
      <c r="C9" s="2">
        <f>G39</f>
        <v>2150.8000000000002</v>
      </c>
      <c r="D9" s="2">
        <f>G40</f>
        <v>729.24</v>
      </c>
      <c r="E9" s="1" t="s">
        <v>13</v>
      </c>
      <c r="F9" s="2">
        <v>47.83</v>
      </c>
      <c r="G9" s="2">
        <v>11.62</v>
      </c>
      <c r="H9" s="2"/>
    </row>
    <row r="10" spans="1:8">
      <c r="A10" s="1"/>
      <c r="B10" s="1"/>
      <c r="C10" s="2"/>
      <c r="D10" s="2"/>
      <c r="E10" s="1"/>
      <c r="F10" s="2">
        <f>F9*D9</f>
        <v>34879.549200000001</v>
      </c>
      <c r="G10" s="2">
        <f>G9*C9</f>
        <v>24992.296000000002</v>
      </c>
      <c r="H10" s="2">
        <f>F10+G10</f>
        <v>59871.845200000003</v>
      </c>
    </row>
    <row r="11" spans="1:8" ht="45">
      <c r="A11" s="1"/>
      <c r="B11" s="3" t="s">
        <v>14</v>
      </c>
      <c r="C11" s="2">
        <f>C9*0.1</f>
        <v>215.08000000000004</v>
      </c>
      <c r="D11" s="2">
        <f>C11</f>
        <v>215.08000000000004</v>
      </c>
      <c r="E11" s="1" t="s">
        <v>15</v>
      </c>
      <c r="F11" s="2">
        <v>86.32</v>
      </c>
      <c r="G11" s="2">
        <v>7.11</v>
      </c>
      <c r="H11" s="2"/>
    </row>
    <row r="12" spans="1:8">
      <c r="A12" s="1"/>
      <c r="B12" s="1"/>
      <c r="C12" s="2"/>
      <c r="D12" s="2"/>
      <c r="E12" s="1"/>
      <c r="F12" s="2">
        <f>C11*F11</f>
        <v>18565.705600000001</v>
      </c>
      <c r="G12" s="2">
        <f>C11*G11</f>
        <v>1529.2188000000003</v>
      </c>
      <c r="H12" s="2">
        <f>F12+G12</f>
        <v>20094.9244</v>
      </c>
    </row>
    <row r="13" spans="1:8">
      <c r="A13" s="1"/>
      <c r="B13" s="1" t="s">
        <v>16</v>
      </c>
      <c r="C13" s="2">
        <f>C7*2</f>
        <v>492</v>
      </c>
      <c r="D13" s="2">
        <f>C13</f>
        <v>492</v>
      </c>
      <c r="E13" s="1" t="s">
        <v>11</v>
      </c>
      <c r="F13" s="2">
        <v>49.65</v>
      </c>
      <c r="G13" s="2">
        <v>18.55</v>
      </c>
      <c r="H13" s="2"/>
    </row>
    <row r="14" spans="1:8">
      <c r="A14" s="1"/>
      <c r="B14" s="1"/>
      <c r="C14" s="2"/>
      <c r="D14" s="2"/>
      <c r="E14" s="1"/>
      <c r="F14" s="2">
        <f>C13*F13</f>
        <v>24427.8</v>
      </c>
      <c r="G14" s="2">
        <f>C13*G13</f>
        <v>9126.6</v>
      </c>
      <c r="H14" s="2">
        <f>F14+G14</f>
        <v>33554.400000000001</v>
      </c>
    </row>
    <row r="15" spans="1:8">
      <c r="A15" s="1"/>
      <c r="B15" s="1" t="s">
        <v>17</v>
      </c>
      <c r="C15" s="2">
        <f>C7*0.3*2</f>
        <v>147.6</v>
      </c>
      <c r="D15" s="2">
        <f>C15</f>
        <v>147.6</v>
      </c>
      <c r="E15" s="1" t="s">
        <v>13</v>
      </c>
      <c r="F15" s="2">
        <v>0.67</v>
      </c>
      <c r="G15" s="2">
        <v>3.34</v>
      </c>
      <c r="H15" s="2"/>
    </row>
    <row r="16" spans="1:8">
      <c r="A16" s="1"/>
      <c r="B16" s="1"/>
      <c r="C16" s="2"/>
      <c r="D16" s="2"/>
      <c r="E16" s="1"/>
      <c r="F16" s="2">
        <f>C15*F15</f>
        <v>98.891999999999996</v>
      </c>
      <c r="G16" s="2">
        <f>C15*G15</f>
        <v>492.98399999999998</v>
      </c>
      <c r="H16" s="2">
        <f>F16+G16</f>
        <v>591.87599999999998</v>
      </c>
    </row>
    <row r="17" spans="1:8">
      <c r="A17" s="1"/>
      <c r="B17" s="1" t="s">
        <v>18</v>
      </c>
      <c r="C17" s="2">
        <f>C9*0.005</f>
        <v>10.754000000000001</v>
      </c>
      <c r="D17" s="2">
        <f>C17</f>
        <v>10.754000000000001</v>
      </c>
      <c r="E17" s="1" t="s">
        <v>15</v>
      </c>
      <c r="F17" s="2">
        <v>193.94</v>
      </c>
      <c r="G17" s="2">
        <v>35.840000000000003</v>
      </c>
      <c r="H17" s="2"/>
    </row>
    <row r="18" spans="1:8">
      <c r="A18" s="1"/>
      <c r="B18" s="1"/>
      <c r="C18" s="2"/>
      <c r="D18" s="2"/>
      <c r="E18" s="1"/>
      <c r="F18" s="2">
        <f>C17*F17</f>
        <v>2085.63076</v>
      </c>
      <c r="G18" s="2">
        <f>C17*G17</f>
        <v>385.42336000000006</v>
      </c>
      <c r="H18" s="2">
        <f>F18+G18</f>
        <v>2471.0541200000002</v>
      </c>
    </row>
    <row r="19" spans="1:8">
      <c r="A19" s="1"/>
      <c r="B19" s="1" t="s">
        <v>19</v>
      </c>
      <c r="C19" s="2">
        <f>C9</f>
        <v>2150.8000000000002</v>
      </c>
      <c r="D19" s="2">
        <f>C19</f>
        <v>2150.8000000000002</v>
      </c>
      <c r="E19" s="1" t="s">
        <v>13</v>
      </c>
      <c r="F19" s="2">
        <v>0.42</v>
      </c>
      <c r="G19" s="2">
        <v>0.06</v>
      </c>
      <c r="H19" s="2"/>
    </row>
    <row r="20" spans="1:8">
      <c r="A20" s="1"/>
      <c r="B20" s="1"/>
      <c r="C20" s="2"/>
      <c r="D20" s="2"/>
      <c r="E20" s="1"/>
      <c r="F20" s="2">
        <f>C19*F19</f>
        <v>903.33600000000001</v>
      </c>
      <c r="G20" s="2">
        <f>C19*G19</f>
        <v>129.048</v>
      </c>
      <c r="H20" s="2">
        <f>F20+G20</f>
        <v>1032.384</v>
      </c>
    </row>
    <row r="21" spans="1:8">
      <c r="A21" s="1"/>
      <c r="B21" s="1" t="s">
        <v>20</v>
      </c>
      <c r="C21" s="2">
        <v>8</v>
      </c>
      <c r="D21" s="2">
        <f>C21</f>
        <v>8</v>
      </c>
      <c r="E21" s="1" t="s">
        <v>21</v>
      </c>
      <c r="F21" s="2">
        <v>809.1</v>
      </c>
      <c r="G21" s="2">
        <v>310.83999999999997</v>
      </c>
      <c r="H21" s="2"/>
    </row>
    <row r="22" spans="1:8">
      <c r="A22" s="1"/>
      <c r="B22" s="1"/>
      <c r="C22" s="2"/>
      <c r="D22" s="2"/>
      <c r="E22" s="1"/>
      <c r="F22" s="2">
        <f>C21*F21</f>
        <v>6472.8</v>
      </c>
      <c r="G22" s="2">
        <f>C21*G21</f>
        <v>2486.7199999999998</v>
      </c>
      <c r="H22" s="2">
        <f>F22+G22</f>
        <v>8959.52</v>
      </c>
    </row>
    <row r="23" spans="1:8">
      <c r="A23" s="1"/>
      <c r="B23" s="1"/>
      <c r="C23" s="2"/>
      <c r="D23" s="2"/>
      <c r="E23" s="1"/>
      <c r="F23" s="2"/>
      <c r="G23" s="2"/>
      <c r="H23" s="2"/>
    </row>
    <row r="24" spans="1:8">
      <c r="A24" s="1"/>
      <c r="B24" s="1"/>
      <c r="C24" s="2"/>
      <c r="D24" s="2"/>
      <c r="E24" s="1"/>
      <c r="F24" s="2"/>
      <c r="G24" s="2"/>
      <c r="H24" s="2"/>
    </row>
    <row r="25" spans="1:8">
      <c r="A25" s="1"/>
      <c r="B25" s="1"/>
      <c r="C25" s="2"/>
      <c r="D25" s="2"/>
      <c r="E25" s="1"/>
      <c r="F25" s="2"/>
      <c r="G25" s="2"/>
      <c r="H25" s="2"/>
    </row>
    <row r="26" spans="1:8" ht="15.75" thickBot="1">
      <c r="A26" s="4"/>
      <c r="B26" s="4" t="s">
        <v>22</v>
      </c>
      <c r="C26" s="5"/>
      <c r="D26" s="5"/>
      <c r="E26" s="4"/>
      <c r="F26" s="5">
        <f>F8+F10+F12+F14+F16+F18+F20+F22</f>
        <v>87446.013560000007</v>
      </c>
      <c r="G26" s="5">
        <f>G8+G10+G12+G14+G16+G18+G20+G22</f>
        <v>39289.890160000003</v>
      </c>
      <c r="H26" s="17">
        <f>F26+G26</f>
        <v>126735.90372</v>
      </c>
    </row>
    <row r="28" spans="1:8" ht="15.75" thickBot="1"/>
    <row r="29" spans="1:8" ht="15.75" thickBot="1">
      <c r="A29" s="20" t="s">
        <v>23</v>
      </c>
      <c r="B29" s="21"/>
      <c r="C29" s="21"/>
      <c r="D29" s="21"/>
      <c r="E29" s="21"/>
      <c r="F29" s="21"/>
      <c r="G29" s="21"/>
      <c r="H29" s="22"/>
    </row>
    <row r="30" spans="1:8">
      <c r="A30" s="15"/>
      <c r="B30" s="16" t="s">
        <v>5</v>
      </c>
      <c r="C30" s="16" t="s">
        <v>28</v>
      </c>
      <c r="D30" s="16"/>
      <c r="E30" s="16" t="s">
        <v>29</v>
      </c>
      <c r="F30" s="16" t="s">
        <v>25</v>
      </c>
      <c r="G30" s="16" t="s">
        <v>26</v>
      </c>
      <c r="H30" s="16"/>
    </row>
    <row r="31" spans="1:8">
      <c r="B31" s="8" t="s">
        <v>24</v>
      </c>
      <c r="C31" s="9">
        <v>15</v>
      </c>
      <c r="D31" s="9"/>
      <c r="E31" s="9">
        <v>8</v>
      </c>
      <c r="F31" s="8">
        <v>1</v>
      </c>
      <c r="G31" s="10">
        <f>C31*E31*F31</f>
        <v>120</v>
      </c>
      <c r="H31" s="9"/>
    </row>
    <row r="32" spans="1:8">
      <c r="B32" s="8" t="s">
        <v>27</v>
      </c>
      <c r="C32" s="9">
        <v>73.849999999999994</v>
      </c>
      <c r="D32" s="9"/>
      <c r="E32" s="9">
        <v>8</v>
      </c>
      <c r="F32" s="8">
        <v>1</v>
      </c>
      <c r="G32" s="10">
        <f t="shared" ref="G32:G34" si="0">C32*E32*F32</f>
        <v>590.79999999999995</v>
      </c>
      <c r="H32" s="9"/>
    </row>
    <row r="33" spans="1:8">
      <c r="B33" s="8" t="s">
        <v>30</v>
      </c>
      <c r="C33" s="9">
        <v>180</v>
      </c>
      <c r="D33" s="9"/>
      <c r="E33" s="9">
        <v>8</v>
      </c>
      <c r="F33" s="8">
        <v>1</v>
      </c>
      <c r="G33" s="10">
        <f t="shared" si="0"/>
        <v>1440</v>
      </c>
      <c r="H33" s="9"/>
    </row>
    <row r="34" spans="1:8">
      <c r="B34" s="8" t="s">
        <v>31</v>
      </c>
      <c r="C34" s="9">
        <v>0</v>
      </c>
      <c r="D34" s="9"/>
      <c r="E34" s="9">
        <v>0</v>
      </c>
      <c r="F34" s="8">
        <v>0</v>
      </c>
      <c r="G34" s="10">
        <f t="shared" si="0"/>
        <v>0</v>
      </c>
      <c r="H34" s="9"/>
    </row>
    <row r="35" spans="1:8">
      <c r="B35" s="8" t="s">
        <v>32</v>
      </c>
      <c r="C35" s="8"/>
      <c r="D35" s="8"/>
      <c r="E35" s="8"/>
      <c r="F35" s="8"/>
      <c r="G35" s="10">
        <f>G31</f>
        <v>120</v>
      </c>
      <c r="H35" s="9"/>
    </row>
    <row r="36" spans="1:8">
      <c r="B36" s="8" t="s">
        <v>33</v>
      </c>
      <c r="C36" s="8"/>
      <c r="D36" s="8"/>
      <c r="E36" s="8"/>
      <c r="F36" s="8"/>
      <c r="G36" s="10">
        <f>G32*0.3</f>
        <v>177.23999999999998</v>
      </c>
      <c r="H36" s="9"/>
    </row>
    <row r="37" spans="1:8">
      <c r="B37" s="8" t="s">
        <v>34</v>
      </c>
      <c r="C37" s="8"/>
      <c r="D37" s="8"/>
      <c r="E37" s="8"/>
      <c r="F37" s="8"/>
      <c r="G37" s="9">
        <f>G33*0.3</f>
        <v>432</v>
      </c>
      <c r="H37" s="9"/>
    </row>
    <row r="38" spans="1:8">
      <c r="B38" s="8" t="s">
        <v>35</v>
      </c>
      <c r="C38" s="8"/>
      <c r="D38" s="8"/>
      <c r="E38" s="8"/>
      <c r="F38" s="8"/>
      <c r="G38" s="8">
        <f>G34*0.3</f>
        <v>0</v>
      </c>
      <c r="H38" s="8"/>
    </row>
    <row r="39" spans="1:8" ht="15.75" thickBot="1">
      <c r="B39" s="8" t="s">
        <v>37</v>
      </c>
      <c r="C39" s="8"/>
      <c r="D39" s="8"/>
      <c r="E39" s="8"/>
      <c r="F39" s="8"/>
      <c r="G39" s="9">
        <f>SUM(G31:G34)</f>
        <v>2150.8000000000002</v>
      </c>
      <c r="H39" s="8"/>
    </row>
    <row r="40" spans="1:8" ht="15.75" thickBot="1">
      <c r="A40" s="12"/>
      <c r="B40" s="11" t="s">
        <v>36</v>
      </c>
      <c r="C40" s="11"/>
      <c r="D40" s="11"/>
      <c r="E40" s="11"/>
      <c r="F40" s="11"/>
      <c r="G40" s="13">
        <f>SUM(G35:G38)</f>
        <v>729.24</v>
      </c>
      <c r="H40" s="14"/>
    </row>
    <row r="41" spans="1:8">
      <c r="B41" s="8"/>
      <c r="C41" s="8"/>
      <c r="D41" s="8"/>
      <c r="E41" s="8"/>
      <c r="F41" s="8"/>
      <c r="G41" s="8"/>
      <c r="H41" s="8"/>
    </row>
    <row r="44" spans="1:8">
      <c r="A44" s="6" t="s">
        <v>4</v>
      </c>
      <c r="B44" s="6" t="s">
        <v>5</v>
      </c>
      <c r="C44" s="6" t="s">
        <v>39</v>
      </c>
      <c r="D44" s="6" t="s">
        <v>40</v>
      </c>
      <c r="E44" s="6" t="s">
        <v>6</v>
      </c>
      <c r="F44" s="6" t="s">
        <v>7</v>
      </c>
      <c r="G44" s="6" t="s">
        <v>8</v>
      </c>
      <c r="H44" s="6" t="s">
        <v>9</v>
      </c>
    </row>
    <row r="45" spans="1:8">
      <c r="A45" s="1">
        <v>1</v>
      </c>
      <c r="B45" s="7" t="s">
        <v>38</v>
      </c>
      <c r="C45" s="2"/>
      <c r="D45" s="2"/>
      <c r="E45" s="1"/>
      <c r="F45" s="2"/>
      <c r="G45" s="2"/>
      <c r="H45" s="2"/>
    </row>
    <row r="46" spans="1:8">
      <c r="A46" s="1"/>
      <c r="B46" s="1" t="s">
        <v>41</v>
      </c>
      <c r="C46" s="2">
        <v>246</v>
      </c>
      <c r="D46" s="2">
        <f>C46</f>
        <v>246</v>
      </c>
      <c r="E46" s="1" t="s">
        <v>11</v>
      </c>
      <c r="F46" s="2">
        <v>0.05</v>
      </c>
      <c r="G46" s="2">
        <v>0.6</v>
      </c>
      <c r="H46" s="2"/>
    </row>
    <row r="47" spans="1:8">
      <c r="A47" s="1"/>
      <c r="B47" s="1"/>
      <c r="C47" s="2"/>
      <c r="D47" s="2"/>
      <c r="E47" s="1"/>
      <c r="F47" s="2">
        <f>C46*F46</f>
        <v>12.3</v>
      </c>
      <c r="G47" s="2">
        <f>C46*G46</f>
        <v>147.6</v>
      </c>
      <c r="H47" s="2">
        <f>F47+G47</f>
        <v>159.9</v>
      </c>
    </row>
    <row r="48" spans="1:8" ht="30">
      <c r="A48" s="1"/>
      <c r="B48" s="3" t="s">
        <v>50</v>
      </c>
      <c r="C48" s="2">
        <v>635.4</v>
      </c>
      <c r="D48" s="2">
        <v>635.4</v>
      </c>
      <c r="E48" s="1" t="s">
        <v>13</v>
      </c>
      <c r="F48" s="2">
        <v>47.83</v>
      </c>
      <c r="G48" s="2">
        <v>11.62</v>
      </c>
      <c r="H48" s="2"/>
    </row>
    <row r="49" spans="1:8">
      <c r="A49" s="1"/>
      <c r="B49" s="3"/>
      <c r="C49" s="2"/>
      <c r="D49" s="2"/>
      <c r="E49" s="1"/>
      <c r="F49" s="2">
        <f>F48*D48</f>
        <v>30391.181999999997</v>
      </c>
      <c r="G49" s="2">
        <f>G48*C48</f>
        <v>7383.347999999999</v>
      </c>
      <c r="H49" s="2">
        <f>F49+G49</f>
        <v>37774.53</v>
      </c>
    </row>
    <row r="50" spans="1:8" ht="30">
      <c r="A50" s="1"/>
      <c r="B50" s="3" t="s">
        <v>49</v>
      </c>
      <c r="C50" s="2">
        <v>1377.6</v>
      </c>
      <c r="D50" s="2">
        <v>1377.6</v>
      </c>
      <c r="E50" s="1" t="s">
        <v>13</v>
      </c>
      <c r="F50" s="2">
        <v>0</v>
      </c>
      <c r="G50" s="2">
        <v>11.62</v>
      </c>
      <c r="H50" s="2"/>
    </row>
    <row r="51" spans="1:8">
      <c r="A51" s="1"/>
      <c r="B51" s="3"/>
      <c r="C51" s="2"/>
      <c r="D51" s="2"/>
      <c r="E51" s="1"/>
      <c r="F51" s="2">
        <f>F50*D50</f>
        <v>0</v>
      </c>
      <c r="G51" s="2">
        <f>G50*C50</f>
        <v>16007.711999999998</v>
      </c>
      <c r="H51" s="2">
        <f>F51+G51</f>
        <v>16007.711999999998</v>
      </c>
    </row>
    <row r="52" spans="1:8">
      <c r="A52" s="1"/>
      <c r="B52" s="3" t="s">
        <v>48</v>
      </c>
      <c r="C52" s="2">
        <v>201.3</v>
      </c>
      <c r="D52" s="2">
        <f>C52</f>
        <v>201.3</v>
      </c>
      <c r="E52" s="1" t="s">
        <v>15</v>
      </c>
      <c r="F52" s="2">
        <v>86.32</v>
      </c>
      <c r="G52" s="2">
        <v>7.11</v>
      </c>
      <c r="H52" s="2"/>
    </row>
    <row r="53" spans="1:8">
      <c r="A53" s="1"/>
      <c r="B53" s="1"/>
      <c r="C53" s="2"/>
      <c r="D53" s="2"/>
      <c r="E53" s="1"/>
      <c r="F53" s="2">
        <f>C52*F52</f>
        <v>17376.216</v>
      </c>
      <c r="G53" s="2">
        <f>C52*G52</f>
        <v>1431.2430000000002</v>
      </c>
      <c r="H53" s="2">
        <f>F53+G53</f>
        <v>18807.458999999999</v>
      </c>
    </row>
    <row r="54" spans="1:8">
      <c r="A54" s="1"/>
      <c r="B54" s="1" t="s">
        <v>47</v>
      </c>
      <c r="C54" s="2">
        <f>C46*2</f>
        <v>492</v>
      </c>
      <c r="D54" s="2">
        <f>C54</f>
        <v>492</v>
      </c>
      <c r="E54" s="1" t="s">
        <v>11</v>
      </c>
      <c r="F54" s="2">
        <v>49.65</v>
      </c>
      <c r="G54" s="2">
        <v>18.55</v>
      </c>
      <c r="H54" s="2"/>
    </row>
    <row r="55" spans="1:8">
      <c r="A55" s="1"/>
      <c r="B55" s="1"/>
      <c r="C55" s="2"/>
      <c r="D55" s="2"/>
      <c r="E55" s="1"/>
      <c r="F55" s="2">
        <f>C54*F54</f>
        <v>24427.8</v>
      </c>
      <c r="G55" s="2">
        <f>C54*G54</f>
        <v>9126.6</v>
      </c>
      <c r="H55" s="2">
        <f>F55+G55</f>
        <v>33554.400000000001</v>
      </c>
    </row>
    <row r="56" spans="1:8">
      <c r="A56" s="1"/>
      <c r="B56" s="1" t="s">
        <v>46</v>
      </c>
      <c r="C56" s="2">
        <v>8.85</v>
      </c>
      <c r="D56" s="2">
        <f>C56</f>
        <v>8.85</v>
      </c>
      <c r="E56" s="1" t="s">
        <v>13</v>
      </c>
      <c r="F56" s="2">
        <v>0.67</v>
      </c>
      <c r="G56" s="2">
        <v>3.34</v>
      </c>
      <c r="H56" s="2"/>
    </row>
    <row r="57" spans="1:8">
      <c r="A57" s="1"/>
      <c r="B57" s="1"/>
      <c r="C57" s="2"/>
      <c r="D57" s="2"/>
      <c r="E57" s="1"/>
      <c r="F57" s="2">
        <f>C56*F56</f>
        <v>5.9295</v>
      </c>
      <c r="G57" s="2">
        <f>C56*G56</f>
        <v>29.558999999999997</v>
      </c>
      <c r="H57" s="2">
        <f>F57+G57</f>
        <v>35.488499999999995</v>
      </c>
    </row>
    <row r="58" spans="1:8">
      <c r="A58" s="1"/>
      <c r="B58" s="1" t="s">
        <v>42</v>
      </c>
      <c r="C58" s="2">
        <v>10.06</v>
      </c>
      <c r="D58" s="2">
        <f>C58</f>
        <v>10.06</v>
      </c>
      <c r="E58" s="1" t="s">
        <v>15</v>
      </c>
      <c r="F58" s="2">
        <v>193.94</v>
      </c>
      <c r="G58" s="2">
        <v>35.840000000000003</v>
      </c>
      <c r="H58" s="2"/>
    </row>
    <row r="59" spans="1:8">
      <c r="A59" s="1"/>
      <c r="B59" s="1"/>
      <c r="C59" s="2"/>
      <c r="D59" s="2"/>
      <c r="E59" s="1"/>
      <c r="F59" s="2">
        <f>C58*F58</f>
        <v>1951.0364000000002</v>
      </c>
      <c r="G59" s="2">
        <f>C58*G58</f>
        <v>360.55040000000002</v>
      </c>
      <c r="H59" s="2">
        <f>F59+G59</f>
        <v>2311.5868</v>
      </c>
    </row>
    <row r="60" spans="1:8">
      <c r="A60" s="1"/>
      <c r="B60" s="1" t="s">
        <v>43</v>
      </c>
      <c r="C60" s="2">
        <f>C50+C48</f>
        <v>2013</v>
      </c>
      <c r="D60" s="2">
        <f>C60</f>
        <v>2013</v>
      </c>
      <c r="E60" s="1" t="s">
        <v>13</v>
      </c>
      <c r="F60" s="2">
        <v>0.42</v>
      </c>
      <c r="G60" s="2">
        <v>0.06</v>
      </c>
      <c r="H60" s="2"/>
    </row>
    <row r="61" spans="1:8">
      <c r="A61" s="1"/>
      <c r="B61" s="1"/>
      <c r="C61" s="2"/>
      <c r="D61" s="2"/>
      <c r="E61" s="1"/>
      <c r="F61" s="2">
        <f>C60*F60</f>
        <v>845.45999999999992</v>
      </c>
      <c r="G61" s="2">
        <f>C60*G60</f>
        <v>120.78</v>
      </c>
      <c r="H61" s="2">
        <f>F61+G61</f>
        <v>966.2399999999999</v>
      </c>
    </row>
    <row r="62" spans="1:8">
      <c r="A62" s="1"/>
      <c r="B62" s="1" t="s">
        <v>44</v>
      </c>
      <c r="C62" s="2">
        <v>8</v>
      </c>
      <c r="D62" s="2">
        <f>C62</f>
        <v>8</v>
      </c>
      <c r="E62" s="1" t="s">
        <v>21</v>
      </c>
      <c r="F62" s="2">
        <v>809.1</v>
      </c>
      <c r="G62" s="2">
        <v>310.83999999999997</v>
      </c>
      <c r="H62" s="2"/>
    </row>
    <row r="63" spans="1:8">
      <c r="A63" s="1"/>
      <c r="B63" s="1"/>
      <c r="C63" s="2"/>
      <c r="D63" s="2"/>
      <c r="E63" s="1"/>
      <c r="F63" s="2">
        <f>C62*F62</f>
        <v>6472.8</v>
      </c>
      <c r="G63" s="2">
        <f>C62*G62</f>
        <v>2486.7199999999998</v>
      </c>
      <c r="H63" s="2">
        <f>F63+G63</f>
        <v>8959.52</v>
      </c>
    </row>
    <row r="64" spans="1:8">
      <c r="A64" s="1"/>
      <c r="B64" s="1" t="s">
        <v>45</v>
      </c>
      <c r="C64" s="2">
        <v>1</v>
      </c>
      <c r="D64" s="2">
        <v>1</v>
      </c>
      <c r="E64" s="1" t="s">
        <v>13</v>
      </c>
      <c r="F64" s="2">
        <v>697.58</v>
      </c>
      <c r="G64" s="2">
        <v>38.869999999999997</v>
      </c>
      <c r="H64" s="2"/>
    </row>
    <row r="65" spans="1:8">
      <c r="A65" s="1"/>
      <c r="B65" s="1"/>
      <c r="C65" s="2"/>
      <c r="D65" s="2"/>
      <c r="E65" s="1"/>
      <c r="F65" s="2">
        <f>F64*D64</f>
        <v>697.58</v>
      </c>
      <c r="G65" s="2">
        <f>G64*D64</f>
        <v>38.869999999999997</v>
      </c>
      <c r="H65" s="2">
        <f>F65+G65</f>
        <v>736.45</v>
      </c>
    </row>
    <row r="66" spans="1:8">
      <c r="A66" s="1"/>
      <c r="B66" s="1" t="s">
        <v>51</v>
      </c>
      <c r="C66" s="2">
        <v>8</v>
      </c>
      <c r="D66" s="2">
        <v>8</v>
      </c>
      <c r="E66" s="1" t="s">
        <v>21</v>
      </c>
      <c r="F66" s="2">
        <v>193.42</v>
      </c>
      <c r="G66" s="2">
        <v>17.57</v>
      </c>
      <c r="H66" s="2"/>
    </row>
    <row r="67" spans="1:8">
      <c r="A67" s="1"/>
      <c r="B67" s="1"/>
      <c r="C67" s="2"/>
      <c r="D67" s="2"/>
      <c r="E67" s="1"/>
      <c r="F67" s="2">
        <f>F66*D66</f>
        <v>1547.36</v>
      </c>
      <c r="G67" s="2">
        <f>G66*C66</f>
        <v>140.56</v>
      </c>
      <c r="H67" s="2">
        <f>G67+F67</f>
        <v>1687.9199999999998</v>
      </c>
    </row>
    <row r="68" spans="1:8" ht="15.75" thickBot="1">
      <c r="A68" s="4"/>
      <c r="B68" s="4" t="s">
        <v>22</v>
      </c>
      <c r="C68" s="5"/>
      <c r="D68" s="5"/>
      <c r="E68" s="4"/>
      <c r="F68" s="5"/>
      <c r="G68" s="5"/>
      <c r="H68" s="19">
        <f>SUM(H46:H67)</f>
        <v>121001.20630000001</v>
      </c>
    </row>
    <row r="69" spans="1:8">
      <c r="H69" s="18"/>
    </row>
    <row r="70" spans="1:8" ht="15.75" thickBot="1"/>
    <row r="71" spans="1:8" ht="15.75" thickBot="1">
      <c r="A71" s="20" t="s">
        <v>23</v>
      </c>
      <c r="B71" s="21"/>
      <c r="C71" s="21"/>
      <c r="D71" s="21"/>
      <c r="E71" s="21"/>
      <c r="F71" s="21"/>
      <c r="G71" s="21"/>
      <c r="H71" s="22"/>
    </row>
    <row r="72" spans="1:8">
      <c r="A72" s="15"/>
      <c r="B72" s="16" t="s">
        <v>5</v>
      </c>
      <c r="C72" s="16" t="s">
        <v>28</v>
      </c>
      <c r="D72" s="16"/>
      <c r="E72" s="16" t="s">
        <v>29</v>
      </c>
      <c r="F72" s="16" t="s">
        <v>25</v>
      </c>
      <c r="G72" s="16" t="s">
        <v>26</v>
      </c>
      <c r="H72" s="16"/>
    </row>
    <row r="73" spans="1:8">
      <c r="B73" s="8" t="s">
        <v>24</v>
      </c>
      <c r="C73" s="9">
        <v>15</v>
      </c>
      <c r="D73" s="9"/>
      <c r="E73" s="9">
        <v>8</v>
      </c>
      <c r="F73" s="8">
        <v>1</v>
      </c>
      <c r="G73" s="10">
        <f>C73*E73*F73</f>
        <v>120</v>
      </c>
      <c r="H73" s="9"/>
    </row>
    <row r="74" spans="1:8">
      <c r="B74" s="8" t="s">
        <v>27</v>
      </c>
      <c r="C74" s="9">
        <v>73.849999999999994</v>
      </c>
      <c r="D74" s="9"/>
      <c r="E74" s="9">
        <v>8</v>
      </c>
      <c r="F74" s="8">
        <v>1</v>
      </c>
      <c r="G74" s="10">
        <f t="shared" ref="G74:G76" si="1">C74*E74*F74</f>
        <v>590.79999999999995</v>
      </c>
      <c r="H74" s="9"/>
    </row>
    <row r="75" spans="1:8">
      <c r="B75" s="8" t="s">
        <v>30</v>
      </c>
      <c r="C75" s="9">
        <v>180</v>
      </c>
      <c r="D75" s="9"/>
      <c r="E75" s="9">
        <v>8</v>
      </c>
      <c r="F75" s="8">
        <v>1</v>
      </c>
      <c r="G75" s="10">
        <f t="shared" si="1"/>
        <v>1440</v>
      </c>
      <c r="H75" s="9"/>
    </row>
    <row r="76" spans="1:8">
      <c r="B76" s="8" t="s">
        <v>31</v>
      </c>
      <c r="C76" s="9">
        <v>0</v>
      </c>
      <c r="D76" s="9"/>
      <c r="E76" s="9">
        <v>0</v>
      </c>
      <c r="F76" s="8">
        <v>0</v>
      </c>
      <c r="G76" s="10">
        <f t="shared" si="1"/>
        <v>0</v>
      </c>
      <c r="H76" s="9"/>
    </row>
    <row r="77" spans="1:8">
      <c r="B77" s="8" t="s">
        <v>32</v>
      </c>
      <c r="C77" s="8"/>
      <c r="D77" s="8"/>
      <c r="E77" s="8"/>
      <c r="F77" s="8"/>
      <c r="G77" s="10">
        <f>G73</f>
        <v>120</v>
      </c>
      <c r="H77" s="9"/>
    </row>
    <row r="78" spans="1:8">
      <c r="B78" s="8" t="s">
        <v>33</v>
      </c>
      <c r="C78" s="8"/>
      <c r="D78" s="8"/>
      <c r="E78" s="8"/>
      <c r="F78" s="8"/>
      <c r="G78" s="10">
        <f>G74*0.3</f>
        <v>177.23999999999998</v>
      </c>
      <c r="H78" s="9"/>
    </row>
    <row r="79" spans="1:8">
      <c r="B79" s="8" t="s">
        <v>34</v>
      </c>
      <c r="C79" s="8"/>
      <c r="D79" s="8"/>
      <c r="E79" s="8"/>
      <c r="F79" s="8"/>
      <c r="G79" s="9">
        <f>G75*0.3</f>
        <v>432</v>
      </c>
      <c r="H79" s="9"/>
    </row>
    <row r="80" spans="1:8">
      <c r="B80" s="8" t="s">
        <v>35</v>
      </c>
      <c r="C80" s="8"/>
      <c r="D80" s="8"/>
      <c r="E80" s="8"/>
      <c r="F80" s="8"/>
      <c r="G80" s="8">
        <f>G76*0.3</f>
        <v>0</v>
      </c>
      <c r="H80" s="8"/>
    </row>
    <row r="81" spans="1:8" ht="15.75" thickBot="1">
      <c r="B81" s="8" t="s">
        <v>37</v>
      </c>
      <c r="C81" s="8"/>
      <c r="D81" s="8"/>
      <c r="E81" s="8"/>
      <c r="F81" s="8"/>
      <c r="G81" s="9">
        <f>SUM(G73:G76)</f>
        <v>2150.8000000000002</v>
      </c>
      <c r="H81" s="8"/>
    </row>
    <row r="82" spans="1:8" ht="15.75" thickBot="1">
      <c r="A82" s="12"/>
      <c r="B82" s="11" t="s">
        <v>36</v>
      </c>
      <c r="C82" s="11"/>
      <c r="D82" s="11"/>
      <c r="E82" s="11"/>
      <c r="F82" s="11"/>
      <c r="G82" s="13">
        <f>SUM(G77:G80)</f>
        <v>729.24</v>
      </c>
      <c r="H82" s="14"/>
    </row>
  </sheetData>
  <mergeCells count="6">
    <mergeCell ref="A71:H71"/>
    <mergeCell ref="A1:H1"/>
    <mergeCell ref="A2:H2"/>
    <mergeCell ref="A3:H3"/>
    <mergeCell ref="A4:H4"/>
    <mergeCell ref="A29:H2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2019-09-23T12:29:19Z</cp:lastPrinted>
  <dcterms:created xsi:type="dcterms:W3CDTF">2019-07-01T14:26:47Z</dcterms:created>
  <dcterms:modified xsi:type="dcterms:W3CDTF">2019-09-24T11:48:57Z</dcterms:modified>
</cp:coreProperties>
</file>